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illinoispopif.sharepoint.com/sites/IPOPIFInvestmentStaff/Shared Documents/General/Investment Operations/Reporting/PPF Monthly reports/Mo Reports 2025-01/"/>
    </mc:Choice>
  </mc:AlternateContent>
  <xr:revisionPtr revIDLastSave="73" documentId="8_{40559CA6-7197-43DA-AF0D-2CBE71F24D16}" xr6:coauthVersionLast="47" xr6:coauthVersionMax="47" xr10:uidLastSave="{FC820B35-ED13-4BF8-A27C-9558FCCD7186}"/>
  <bookViews>
    <workbookView xWindow="-14565" yWindow="-16320" windowWidth="29040" windowHeight="15840" xr2:uid="{00000000-000D-0000-FFFF-FFFF00000000}"/>
  </bookViews>
  <sheets>
    <sheet name="2025" sheetId="3" r:id="rId1"/>
    <sheet name="2024" sheetId="1" r:id="rId2"/>
    <sheet name="older"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4" i="3" l="1"/>
  <c r="H24" i="3"/>
  <c r="G24" i="3"/>
  <c r="I33" i="1"/>
  <c r="H33" i="1"/>
  <c r="G33" i="1"/>
  <c r="J54" i="2" l="1"/>
  <c r="I54" i="2"/>
  <c r="H54" i="2"/>
  <c r="G54" i="2"/>
  <c r="C54" i="2"/>
  <c r="B54" i="2"/>
  <c r="J52" i="2"/>
  <c r="I52" i="2"/>
  <c r="H52" i="2"/>
  <c r="G52" i="2"/>
  <c r="F52" i="2"/>
  <c r="D52" i="2"/>
  <c r="B52" i="2"/>
  <c r="I48" i="2"/>
  <c r="H48" i="2"/>
  <c r="G48" i="2"/>
</calcChain>
</file>

<file path=xl/sharedStrings.xml><?xml version="1.0" encoding="utf-8"?>
<sst xmlns="http://schemas.openxmlformats.org/spreadsheetml/2006/main" count="84" uniqueCount="39">
  <si>
    <t>IPOPIF Pool</t>
  </si>
  <si>
    <t>Date</t>
  </si>
  <si>
    <t>Units</t>
  </si>
  <si>
    <t>Value</t>
  </si>
  <si>
    <t>Unit Price</t>
  </si>
  <si>
    <t>Expenses Paid from the IPOPIF Pool</t>
  </si>
  <si>
    <t>Admin.</t>
  </si>
  <si>
    <t>Investment</t>
  </si>
  <si>
    <t>Manager</t>
  </si>
  <si>
    <t>Fees</t>
  </si>
  <si>
    <t xml:space="preserve">IFA </t>
  </si>
  <si>
    <t>Loan</t>
  </si>
  <si>
    <t>Repayment</t>
  </si>
  <si>
    <t>Admin-</t>
  </si>
  <si>
    <t>instrative</t>
  </si>
  <si>
    <t>IPOPIF Pool Unit Summary</t>
  </si>
  <si>
    <t>Transition Pool Unit Summary</t>
  </si>
  <si>
    <t>City PPF%</t>
  </si>
  <si>
    <t>same</t>
  </si>
  <si>
    <t>Inv Mgr Fees</t>
  </si>
  <si>
    <t>Loan Pmt</t>
  </si>
  <si>
    <t xml:space="preserve"> *Beginning values from IPOPIF Pool page of the April 2023 monthly statement</t>
  </si>
  <si>
    <t>IPOPIF Unit and Expense Information</t>
  </si>
  <si>
    <t>All assets were transferred from the Transition Pool to the</t>
  </si>
  <si>
    <t>IPOPIF Pool in May of 2023.</t>
  </si>
  <si>
    <t>Link to Valuation and Cost Rule</t>
  </si>
  <si>
    <t>10.200588</t>
  </si>
  <si>
    <t>IFA loan fully</t>
  </si>
  <si>
    <t>repaid</t>
  </si>
  <si>
    <t>9.902428</t>
  </si>
  <si>
    <t>9.655541</t>
  </si>
  <si>
    <t>10.292114</t>
  </si>
  <si>
    <t>10.767643</t>
  </si>
  <si>
    <t>10.723266</t>
  </si>
  <si>
    <t>CY 2024</t>
  </si>
  <si>
    <t>Reconciliation example of April expenses from an April 2023 monthly statement to March 31, 2023 unit summary</t>
  </si>
  <si>
    <t>City PPF$*</t>
  </si>
  <si>
    <t>11,279,781,831.34</t>
  </si>
  <si>
    <t>CY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</si>
</sst>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43" formatCode="_(* #,##0.00_);_(* \(#,##0.00\);_(* &quot;-&quot;??_);_(@_)"/>
    <numFmt numFmtId="164" formatCode="0.0000"/>
    <numFmt numFmtId="165" formatCode="_(* #,##0.0000_);_(* \(#,##0.0000\);_(* &quot;-&quot;??_);_(@_)"/>
    <numFmt numFmtId="166" formatCode="_(* #,##0.000000_);_(* \(#,##0.000000\);_(* &quot;-&quot;??_);_(@_)"/>
    <numFmt numFmtId="167" formatCode="0.00000%"/>
    <numFmt numFmtId="168" formatCode="#,##0.000000"/>
  </numFmts>
  <fonts count="7" x14ac:knownFonts="1">
    <font>
      <sz val="11"/>
      <color theme="1"/>
      <name val="Calibri"/>
      <family val="2"/>
      <scheme val="minor"/>
    </font>
    <font>
      <b/>
      <sz val="11"/>
      <color theme="1"/>
      <name val="Calibri"/>
      <family val="2"/>
      <scheme val="minor"/>
    </font>
    <font>
      <sz val="11"/>
      <color theme="1"/>
      <name val="Calibri"/>
      <family val="2"/>
      <scheme val="minor"/>
    </font>
    <font>
      <b/>
      <sz val="24"/>
      <color theme="1"/>
      <name val="Calibri"/>
      <family val="2"/>
      <scheme val="minor"/>
    </font>
    <font>
      <sz val="8"/>
      <name val="Calibri"/>
      <family val="2"/>
      <scheme val="minor"/>
    </font>
    <font>
      <u/>
      <sz val="11"/>
      <color theme="10"/>
      <name val="Calibri"/>
      <family val="2"/>
      <scheme val="minor"/>
    </font>
    <font>
      <sz val="11"/>
      <name val="Calibri"/>
      <family val="2"/>
      <scheme val="minor"/>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4">
    <xf numFmtId="0" fontId="0" fillId="0" borderId="0"/>
    <xf numFmtId="43" fontId="2" fillId="0" borderId="0" applyFont="0" applyFill="0" applyBorder="0" applyAlignment="0" applyProtection="0"/>
    <xf numFmtId="9" fontId="2" fillId="0" borderId="0" applyFont="0" applyFill="0" applyBorder="0" applyAlignment="0" applyProtection="0"/>
    <xf numFmtId="0" fontId="5" fillId="0" borderId="0" applyNumberFormat="0" applyFill="0" applyBorder="0" applyAlignment="0" applyProtection="0"/>
  </cellStyleXfs>
  <cellXfs count="43">
    <xf numFmtId="0" fontId="0" fillId="0" borderId="0" xfId="0"/>
    <xf numFmtId="0" fontId="0" fillId="0" borderId="0" xfId="0" applyAlignment="1">
      <alignment horizontal="right"/>
    </xf>
    <xf numFmtId="14" fontId="0" fillId="0" borderId="0" xfId="0" applyNumberFormat="1" applyAlignment="1">
      <alignment horizontal="center"/>
    </xf>
    <xf numFmtId="0" fontId="0" fillId="0" borderId="0" xfId="0" applyAlignment="1">
      <alignment horizontal="center"/>
    </xf>
    <xf numFmtId="0" fontId="1" fillId="0" borderId="1" xfId="0" applyFont="1" applyBorder="1" applyAlignment="1">
      <alignment horizontal="center"/>
    </xf>
    <xf numFmtId="14" fontId="0" fillId="0" borderId="1" xfId="0" applyNumberFormat="1" applyBorder="1" applyAlignment="1">
      <alignment horizontal="center"/>
    </xf>
    <xf numFmtId="0" fontId="1" fillId="0" borderId="0" xfId="0" applyFont="1" applyAlignment="1">
      <alignment horizontal="left"/>
    </xf>
    <xf numFmtId="164" fontId="0" fillId="0" borderId="0" xfId="0" applyNumberFormat="1" applyAlignment="1">
      <alignment horizontal="right"/>
    </xf>
    <xf numFmtId="43" fontId="0" fillId="0" borderId="1" xfId="1" applyFont="1" applyBorder="1" applyAlignment="1">
      <alignment horizontal="right"/>
    </xf>
    <xf numFmtId="165" fontId="0" fillId="0" borderId="1" xfId="1" applyNumberFormat="1" applyFont="1" applyBorder="1" applyAlignment="1">
      <alignment horizontal="right"/>
    </xf>
    <xf numFmtId="166" fontId="0" fillId="0" borderId="1" xfId="1" applyNumberFormat="1" applyFont="1" applyBorder="1" applyAlignment="1">
      <alignment horizontal="right"/>
    </xf>
    <xf numFmtId="14" fontId="0" fillId="0" borderId="2" xfId="0" applyNumberForma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xf>
    <xf numFmtId="14" fontId="1" fillId="0" borderId="4" xfId="0" applyNumberFormat="1" applyFont="1" applyBorder="1" applyAlignment="1">
      <alignment horizontal="center"/>
    </xf>
    <xf numFmtId="14" fontId="0" fillId="0" borderId="0" xfId="0" applyNumberFormat="1" applyAlignment="1">
      <alignment horizontal="left"/>
    </xf>
    <xf numFmtId="0" fontId="0" fillId="0" borderId="1" xfId="0" applyBorder="1"/>
    <xf numFmtId="4" fontId="0" fillId="0" borderId="1" xfId="0" applyNumberFormat="1" applyBorder="1"/>
    <xf numFmtId="167" fontId="0" fillId="0" borderId="1" xfId="2" applyNumberFormat="1" applyFont="1" applyBorder="1"/>
    <xf numFmtId="168" fontId="0" fillId="0" borderId="1" xfId="0" applyNumberFormat="1" applyBorder="1"/>
    <xf numFmtId="167" fontId="0" fillId="0" borderId="1" xfId="2" applyNumberFormat="1" applyFont="1" applyBorder="1" applyAlignment="1">
      <alignment horizontal="center"/>
    </xf>
    <xf numFmtId="164" fontId="1" fillId="0" borderId="1" xfId="0" applyNumberFormat="1" applyFont="1" applyBorder="1" applyAlignment="1">
      <alignment horizontal="center"/>
    </xf>
    <xf numFmtId="167" fontId="0" fillId="0" borderId="1" xfId="2" applyNumberFormat="1" applyFont="1" applyBorder="1" applyAlignment="1">
      <alignment horizontal="right"/>
    </xf>
    <xf numFmtId="0" fontId="3" fillId="0" borderId="0" xfId="0" applyFont="1" applyAlignment="1">
      <alignment horizontal="left"/>
    </xf>
    <xf numFmtId="14" fontId="1" fillId="0" borderId="0" xfId="0" applyNumberFormat="1" applyFont="1" applyAlignment="1">
      <alignment horizontal="left"/>
    </xf>
    <xf numFmtId="165" fontId="0" fillId="0" borderId="0" xfId="1" applyNumberFormat="1" applyFont="1" applyBorder="1" applyAlignment="1">
      <alignment horizontal="right"/>
    </xf>
    <xf numFmtId="43" fontId="0" fillId="0" borderId="0" xfId="1" applyFont="1" applyBorder="1" applyAlignment="1">
      <alignment horizontal="right"/>
    </xf>
    <xf numFmtId="166" fontId="0" fillId="0" borderId="0" xfId="1" applyNumberFormat="1" applyFont="1" applyBorder="1" applyAlignment="1">
      <alignment horizontal="right"/>
    </xf>
    <xf numFmtId="39" fontId="0" fillId="0" borderId="1" xfId="1" applyNumberFormat="1" applyFont="1" applyBorder="1" applyAlignment="1">
      <alignment horizontal="right"/>
    </xf>
    <xf numFmtId="0" fontId="5" fillId="0" borderId="0" xfId="3" applyAlignment="1">
      <alignment horizontal="left"/>
    </xf>
    <xf numFmtId="7" fontId="0" fillId="0" borderId="1" xfId="1" applyNumberFormat="1" applyFont="1" applyBorder="1" applyAlignment="1">
      <alignment horizontal="right"/>
    </xf>
    <xf numFmtId="7" fontId="0" fillId="0" borderId="5" xfId="1" applyNumberFormat="1" applyFont="1" applyBorder="1" applyAlignment="1">
      <alignment horizontal="right"/>
    </xf>
    <xf numFmtId="7" fontId="0" fillId="0" borderId="3" xfId="1" applyNumberFormat="1" applyFont="1" applyBorder="1" applyAlignment="1">
      <alignment horizontal="right"/>
    </xf>
    <xf numFmtId="7" fontId="0" fillId="0" borderId="3" xfId="1" applyNumberFormat="1" applyFont="1" applyBorder="1" applyAlignment="1">
      <alignment horizontal="center"/>
    </xf>
    <xf numFmtId="7" fontId="0" fillId="0" borderId="2" xfId="1" applyNumberFormat="1" applyFont="1" applyBorder="1" applyAlignment="1">
      <alignment horizontal="center"/>
    </xf>
    <xf numFmtId="7" fontId="0" fillId="2" borderId="2" xfId="1" applyNumberFormat="1" applyFont="1" applyFill="1" applyBorder="1" applyAlignment="1">
      <alignment horizontal="right"/>
    </xf>
    <xf numFmtId="7" fontId="0" fillId="2" borderId="1" xfId="1" applyNumberFormat="1" applyFont="1" applyFill="1" applyBorder="1" applyAlignment="1">
      <alignment horizontal="right"/>
    </xf>
    <xf numFmtId="165" fontId="6" fillId="0" borderId="1" xfId="1" applyNumberFormat="1" applyFont="1" applyBorder="1" applyAlignment="1">
      <alignment horizontal="right"/>
    </xf>
    <xf numFmtId="43" fontId="6" fillId="0" borderId="1" xfId="1" applyFont="1" applyBorder="1" applyAlignment="1">
      <alignment horizontal="right"/>
    </xf>
    <xf numFmtId="166" fontId="6" fillId="0" borderId="1" xfId="1" applyNumberFormat="1" applyFont="1" applyBorder="1" applyAlignment="1">
      <alignment horizontal="right"/>
    </xf>
    <xf numFmtId="7" fontId="6" fillId="0" borderId="1" xfId="1" applyNumberFormat="1" applyFont="1" applyBorder="1" applyAlignment="1">
      <alignment horizontal="right"/>
    </xf>
    <xf numFmtId="7" fontId="0" fillId="2" borderId="0" xfId="1" applyNumberFormat="1" applyFont="1" applyFill="1" applyBorder="1" applyAlignment="1">
      <alignment horizontal="right"/>
    </xf>
    <xf numFmtId="166" fontId="0" fillId="0" borderId="0" xfId="0" applyNumberFormat="1" applyAlignment="1">
      <alignment horizontal="right"/>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20955</xdr:rowOff>
    </xdr:from>
    <xdr:to>
      <xdr:col>9</xdr:col>
      <xdr:colOff>0</xdr:colOff>
      <xdr:row>14</xdr:row>
      <xdr:rowOff>104775</xdr:rowOff>
    </xdr:to>
    <xdr:sp macro="" textlink="">
      <xdr:nvSpPr>
        <xdr:cNvPr id="2" name="TextBox 1">
          <a:extLst>
            <a:ext uri="{FF2B5EF4-FFF2-40B4-BE49-F238E27FC236}">
              <a16:creationId xmlns:a16="http://schemas.microsoft.com/office/drawing/2014/main" id="{9D0D6D72-C409-49A1-97EF-80BB534AC1E1}"/>
            </a:ext>
          </a:extLst>
        </xdr:cNvPr>
        <xdr:cNvSpPr txBox="1"/>
      </xdr:nvSpPr>
      <xdr:spPr>
        <a:xfrm>
          <a:off x="0" y="601980"/>
          <a:ext cx="8277225" cy="22555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The IPOPIF investment fund is valued daily, and a unitization process is used to ensure equitable treatment across all participating Article 3 pension funds.  Transactions are valued based on the prior day’s closing unit price, which in turn is based on the prior night’s closing value for each IPOPIF investment account.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IPOPIF expenses are paid from the main investment pool, the IPOPIF pool, typically on the first business day of the month.  These payments are allocated to each participating Article 3 fund proportionately based on value.  The percentage</a:t>
          </a:r>
          <a:r>
            <a:rPr lang="en-US" sz="1100" baseline="0">
              <a:solidFill>
                <a:schemeClr val="dk1"/>
              </a:solidFill>
              <a:effectLst/>
              <a:latin typeface="+mn-lt"/>
              <a:ea typeface="+mn-ea"/>
              <a:cs typeface="+mn-cs"/>
            </a:rPr>
            <a:t> share of expenses equals the percentage share of the fund value.  </a:t>
          </a:r>
          <a:endParaRPr lang="en-US" sz="1100">
            <a:solidFill>
              <a:schemeClr val="dk1"/>
            </a:solidFill>
            <a:effectLst/>
            <a:latin typeface="+mn-lt"/>
            <a:ea typeface="+mn-ea"/>
            <a:cs typeface="+mn-cs"/>
          </a:endParaRPr>
        </a:p>
        <a:p>
          <a:endParaRPr lang="en-US" sz="1100"/>
        </a:p>
        <a:p>
          <a:r>
            <a:rPr lang="en-US" sz="1100">
              <a:solidFill>
                <a:schemeClr val="dk1"/>
              </a:solidFill>
              <a:effectLst/>
              <a:latin typeface="+mn-lt"/>
              <a:ea typeface="+mn-ea"/>
              <a:cs typeface="+mn-cs"/>
            </a:rPr>
            <a:t>The </a:t>
          </a:r>
          <a:r>
            <a:rPr lang="en-US" sz="1100" u="none">
              <a:solidFill>
                <a:schemeClr val="dk1"/>
              </a:solidFill>
              <a:effectLst/>
              <a:latin typeface="+mn-lt"/>
              <a:ea typeface="+mn-ea"/>
              <a:cs typeface="+mn-cs"/>
            </a:rPr>
            <a:t>IPOPIF AR 2022-01 Valuation and Cost Rule stipulates </a:t>
          </a:r>
          <a:r>
            <a:rPr lang="en-US" sz="1100">
              <a:solidFill>
                <a:schemeClr val="dk1"/>
              </a:solidFill>
              <a:effectLst/>
              <a:latin typeface="+mn-lt"/>
              <a:ea typeface="+mn-ea"/>
              <a:cs typeface="+mn-cs"/>
            </a:rPr>
            <a:t>that subsequent to transfer of investment assets from all Article 3 Funds, the Net Asset Value (NAV) for each Participating Police Pension Fund will include a final true-up allocation of all costs paid using funds from the total consolidated IPOPIF investment portfolio for the period January 1, 2023, through December 31, 2024, and all loan payments made to the Illinois Finance Authority subsequent to January 1, 2023.  These adjustments are expected to be completed in the first quarter of 2025.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20956</xdr:rowOff>
    </xdr:from>
    <xdr:to>
      <xdr:col>9</xdr:col>
      <xdr:colOff>0</xdr:colOff>
      <xdr:row>12</xdr:row>
      <xdr:rowOff>95250</xdr:rowOff>
    </xdr:to>
    <xdr:sp macro="" textlink="">
      <xdr:nvSpPr>
        <xdr:cNvPr id="2" name="TextBox 1">
          <a:extLst>
            <a:ext uri="{FF2B5EF4-FFF2-40B4-BE49-F238E27FC236}">
              <a16:creationId xmlns:a16="http://schemas.microsoft.com/office/drawing/2014/main" id="{91798ECC-A235-C2C1-3F75-F9984B064288}"/>
            </a:ext>
          </a:extLst>
        </xdr:cNvPr>
        <xdr:cNvSpPr txBox="1"/>
      </xdr:nvSpPr>
      <xdr:spPr>
        <a:xfrm>
          <a:off x="0" y="601981"/>
          <a:ext cx="9124950" cy="18840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The IPOPIF investment fund is valued daily, and a unitization process is used to ensure equitable treatment across all participating Article 3 pension funds.  Transactions are valued based on the prior day’s closing unit price, which in turn is based on the prior night’s closing value for each IPOPIF investment account.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IPOPIF expenses are paid from the main investment pool, the IPOPIF pool, typically on the first business day of the month.  These payments are allocated to each participating Article 3 fund proportionately based on value.  The percentage</a:t>
          </a:r>
          <a:r>
            <a:rPr lang="en-US" sz="1100" baseline="0">
              <a:solidFill>
                <a:schemeClr val="dk1"/>
              </a:solidFill>
              <a:effectLst/>
              <a:latin typeface="+mn-lt"/>
              <a:ea typeface="+mn-ea"/>
              <a:cs typeface="+mn-cs"/>
            </a:rPr>
            <a:t> share of expenses equals the percentage share of the fund value.  </a:t>
          </a:r>
          <a:endParaRPr lang="en-US" sz="1100">
            <a:solidFill>
              <a:schemeClr val="dk1"/>
            </a:solidFill>
            <a:effectLst/>
            <a:latin typeface="+mn-lt"/>
            <a:ea typeface="+mn-ea"/>
            <a:cs typeface="+mn-cs"/>
          </a:endParaRPr>
        </a:p>
        <a:p>
          <a:endParaRPr lang="en-US" sz="1100"/>
        </a:p>
        <a:p>
          <a:pPr lvl="0"/>
          <a:r>
            <a:rPr lang="en-US" sz="1100">
              <a:solidFill>
                <a:schemeClr val="dk1"/>
              </a:solidFill>
              <a:effectLst/>
              <a:latin typeface="+mn-lt"/>
              <a:ea typeface="+mn-ea"/>
              <a:cs typeface="+mn-cs"/>
            </a:rPr>
            <a:t>The IPOPIF Valuation and Cost Rule, AR-2022-01, stipulates that the Net Asset Value (NAV) for each Participating Police Pension Fund will include receivables representing proportionate amounts due from late-transferring pension funds.  Valuation</a:t>
          </a:r>
          <a:r>
            <a:rPr lang="en-US" sz="1100" baseline="0">
              <a:solidFill>
                <a:schemeClr val="dk1"/>
              </a:solidFill>
              <a:effectLst/>
              <a:latin typeface="+mn-lt"/>
              <a:ea typeface="+mn-ea"/>
              <a:cs typeface="+mn-cs"/>
            </a:rPr>
            <a:t> adjustments will be required to true-up equitable sharing of all costs.  Calculations and adjustment processes are unde</a:t>
          </a:r>
          <a:r>
            <a:rPr lang="en-US" sz="1100">
              <a:solidFill>
                <a:schemeClr val="dk1"/>
              </a:solidFill>
              <a:effectLst/>
              <a:latin typeface="+mn-lt"/>
              <a:ea typeface="+mn-ea"/>
              <a:cs typeface="+mn-cs"/>
            </a:rPr>
            <a:t>r development.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20956</xdr:rowOff>
    </xdr:from>
    <xdr:to>
      <xdr:col>9</xdr:col>
      <xdr:colOff>857250</xdr:colOff>
      <xdr:row>12</xdr:row>
      <xdr:rowOff>95250</xdr:rowOff>
    </xdr:to>
    <xdr:sp macro="" textlink="">
      <xdr:nvSpPr>
        <xdr:cNvPr id="2" name="TextBox 1">
          <a:extLst>
            <a:ext uri="{FF2B5EF4-FFF2-40B4-BE49-F238E27FC236}">
              <a16:creationId xmlns:a16="http://schemas.microsoft.com/office/drawing/2014/main" id="{AABE7947-3EB2-4EBA-AF37-C61EAEFF1970}"/>
            </a:ext>
          </a:extLst>
        </xdr:cNvPr>
        <xdr:cNvSpPr txBox="1"/>
      </xdr:nvSpPr>
      <xdr:spPr>
        <a:xfrm>
          <a:off x="0" y="598171"/>
          <a:ext cx="9063990" cy="18840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The IPOPIF investment fund is valued daily, and a unitization process is used to ensure equitable treatment across all participating Article 3 pension funds.  Transactions are valued based on the prior day’s closing unit price, which in turn is based on the prior night’s closing value for each IPOPIF investment account.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IPOPIF expenses are paid from the main investment pool, the IPOPIF pool, typically on the first business day of the month.  These payments are allocated to each participating Article 3 fund proportionately based on value.  The percentage</a:t>
          </a:r>
          <a:r>
            <a:rPr lang="en-US" sz="1100" baseline="0">
              <a:solidFill>
                <a:schemeClr val="dk1"/>
              </a:solidFill>
              <a:effectLst/>
              <a:latin typeface="+mn-lt"/>
              <a:ea typeface="+mn-ea"/>
              <a:cs typeface="+mn-cs"/>
            </a:rPr>
            <a:t> share of expenses equals the percentage share of the fund value.  </a:t>
          </a:r>
          <a:endParaRPr lang="en-US" sz="1100">
            <a:solidFill>
              <a:schemeClr val="dk1"/>
            </a:solidFill>
            <a:effectLst/>
            <a:latin typeface="+mn-lt"/>
            <a:ea typeface="+mn-ea"/>
            <a:cs typeface="+mn-cs"/>
          </a:endParaRPr>
        </a:p>
        <a:p>
          <a:endParaRPr lang="en-US" sz="1100"/>
        </a:p>
        <a:p>
          <a:pPr lvl="0"/>
          <a:r>
            <a:rPr lang="en-US" sz="1100">
              <a:solidFill>
                <a:schemeClr val="dk1"/>
              </a:solidFill>
              <a:effectLst/>
              <a:latin typeface="+mn-lt"/>
              <a:ea typeface="+mn-ea"/>
              <a:cs typeface="+mn-cs"/>
            </a:rPr>
            <a:t>The IPOPIF Valuation and Cost Rule, AR-2022-01, stipulates that the Net Asset Value (NAV) for each Participating Police Pension Fund will include receivables representing proportionate amounts due from late-transferring pension funds.  Valuation</a:t>
          </a:r>
          <a:r>
            <a:rPr lang="en-US" sz="1100" baseline="0">
              <a:solidFill>
                <a:schemeClr val="dk1"/>
              </a:solidFill>
              <a:effectLst/>
              <a:latin typeface="+mn-lt"/>
              <a:ea typeface="+mn-ea"/>
              <a:cs typeface="+mn-cs"/>
            </a:rPr>
            <a:t> adjustments will be required to true-up equitable sharing of all costs.  Calculations and adjustment processes are unde</a:t>
          </a:r>
          <a:r>
            <a:rPr lang="en-US" sz="1100">
              <a:solidFill>
                <a:schemeClr val="dk1"/>
              </a:solidFill>
              <a:effectLst/>
              <a:latin typeface="+mn-lt"/>
              <a:ea typeface="+mn-ea"/>
              <a:cs typeface="+mn-cs"/>
            </a:rPr>
            <a:t>r development.</a:t>
          </a: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popif.org/Resources/906a32ee-f231-4daa-a2cd-e4e6dd30a397/Valuation%20and%20Cost%20Rule%202022-09-09.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ipopif.org/Resources/906a32ee-f231-4daa-a2cd-e4e6dd30a397/Valuation%20and%20Cost%20Rule%202022-09-09.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ipopif.org/Resources/906a32ee-f231-4daa-a2cd-e4e6dd30a397/Valuation%20and%20Cost%20Rule%202022-09-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7DF17-C8D4-4106-AE62-95ED4A7AB647}">
  <dimension ref="A1:K27"/>
  <sheetViews>
    <sheetView showGridLines="0" tabSelected="1" defaultGridColor="0" colorId="22" zoomScaleNormal="100" workbookViewId="0">
      <selection activeCell="A16" sqref="A16:XFD16"/>
    </sheetView>
  </sheetViews>
  <sheetFormatPr defaultRowHeight="14.4" x14ac:dyDescent="0.3"/>
  <cols>
    <col min="1" max="1" width="12.6640625" style="3" customWidth="1"/>
    <col min="2" max="2" width="18.6640625" style="1" customWidth="1"/>
    <col min="3" max="3" width="17.6640625" style="1" customWidth="1"/>
    <col min="4" max="4" width="11.33203125" style="1" bestFit="1" customWidth="1"/>
    <col min="6" max="6" width="10.6640625" style="3" customWidth="1"/>
    <col min="7" max="9" width="13.6640625" style="1" customWidth="1"/>
  </cols>
  <sheetData>
    <row r="1" spans="1:7" ht="31.2" x14ac:dyDescent="0.6">
      <c r="A1" s="23" t="s">
        <v>22</v>
      </c>
    </row>
    <row r="3" spans="1:7" x14ac:dyDescent="0.3">
      <c r="B3" s="7"/>
      <c r="G3" s="7"/>
    </row>
    <row r="4" spans="1:7" x14ac:dyDescent="0.3">
      <c r="B4" s="7"/>
      <c r="G4" s="7"/>
    </row>
    <row r="5" spans="1:7" x14ac:dyDescent="0.3">
      <c r="B5" s="7"/>
      <c r="G5" s="7"/>
    </row>
    <row r="6" spans="1:7" x14ac:dyDescent="0.3">
      <c r="B6" s="7"/>
      <c r="G6" s="7"/>
    </row>
    <row r="7" spans="1:7" x14ac:dyDescent="0.3">
      <c r="B7" s="7"/>
      <c r="G7" s="7"/>
    </row>
    <row r="8" spans="1:7" x14ac:dyDescent="0.3">
      <c r="B8" s="7"/>
      <c r="G8" s="7"/>
    </row>
    <row r="16" spans="1:7" x14ac:dyDescent="0.3">
      <c r="A16" s="29" t="s">
        <v>25</v>
      </c>
    </row>
    <row r="18" spans="1:11" x14ac:dyDescent="0.3">
      <c r="F18" s="6" t="s">
        <v>5</v>
      </c>
    </row>
    <row r="19" spans="1:11" x14ac:dyDescent="0.3">
      <c r="F19" s="12"/>
      <c r="G19" s="12"/>
      <c r="H19" s="12"/>
      <c r="I19" s="12" t="s">
        <v>7</v>
      </c>
    </row>
    <row r="20" spans="1:11" x14ac:dyDescent="0.3">
      <c r="A20" s="6" t="s">
        <v>15</v>
      </c>
      <c r="F20" s="14"/>
      <c r="G20" s="14" t="s">
        <v>13</v>
      </c>
      <c r="H20" s="14"/>
      <c r="I20" s="14" t="s">
        <v>8</v>
      </c>
    </row>
    <row r="21" spans="1:11" x14ac:dyDescent="0.3">
      <c r="A21" s="4" t="s">
        <v>1</v>
      </c>
      <c r="B21" s="4" t="s">
        <v>2</v>
      </c>
      <c r="C21" s="4" t="s">
        <v>3</v>
      </c>
      <c r="D21" s="4" t="s">
        <v>4</v>
      </c>
      <c r="F21" s="13" t="s">
        <v>1</v>
      </c>
      <c r="G21" s="13" t="s">
        <v>14</v>
      </c>
      <c r="H21" s="13" t="s">
        <v>7</v>
      </c>
      <c r="I21" s="13" t="s">
        <v>9</v>
      </c>
    </row>
    <row r="22" spans="1:11" x14ac:dyDescent="0.3">
      <c r="A22" s="5">
        <v>45657</v>
      </c>
      <c r="B22" s="37">
        <v>1072143879.2261</v>
      </c>
      <c r="C22" s="38">
        <v>12651560987.440001</v>
      </c>
      <c r="D22" s="39">
        <v>11.800246</v>
      </c>
      <c r="F22" s="5">
        <v>45659</v>
      </c>
      <c r="G22" s="30">
        <v>-264405.73999999976</v>
      </c>
      <c r="H22" s="30">
        <v>-136172.73000000001</v>
      </c>
      <c r="I22" s="30">
        <v>-272373.09999999998</v>
      </c>
    </row>
    <row r="23" spans="1:11" x14ac:dyDescent="0.3">
      <c r="A23" s="5">
        <v>45688</v>
      </c>
      <c r="B23" s="9">
        <v>1071893785.6264</v>
      </c>
      <c r="C23" s="8">
        <v>12933724276.08</v>
      </c>
      <c r="D23" s="10">
        <v>12.066236999999999</v>
      </c>
      <c r="F23" s="5"/>
      <c r="G23" s="30"/>
      <c r="H23" s="30"/>
      <c r="I23" s="30"/>
    </row>
    <row r="24" spans="1:11" x14ac:dyDescent="0.3">
      <c r="F24" s="5" t="s">
        <v>38</v>
      </c>
      <c r="G24" s="40">
        <f>SUM(G$22:G22)</f>
        <v>-264405.73999999976</v>
      </c>
      <c r="H24" s="40">
        <f>SUM(H$22:H22)</f>
        <v>-136172.73000000001</v>
      </c>
      <c r="I24" s="40">
        <f>SUM(I$22:I22)</f>
        <v>-272373.09999999998</v>
      </c>
    </row>
    <row r="25" spans="1:11" x14ac:dyDescent="0.3">
      <c r="F25"/>
      <c r="G25"/>
      <c r="H25"/>
      <c r="I25"/>
    </row>
    <row r="27" spans="1:11" x14ac:dyDescent="0.3">
      <c r="G27" s="3"/>
      <c r="H27" s="3"/>
      <c r="I27" s="3"/>
      <c r="J27" s="3"/>
      <c r="K27" s="3"/>
    </row>
  </sheetData>
  <hyperlinks>
    <hyperlink ref="A16" r:id="rId1" xr:uid="{6964D8D9-80E5-4929-A44F-F65A8A5F6F29}"/>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5"/>
  <sheetViews>
    <sheetView showGridLines="0" defaultGridColor="0" topLeftCell="A10" colorId="22" zoomScaleNormal="100" workbookViewId="0">
      <selection activeCell="B32" sqref="B32:D32"/>
    </sheetView>
  </sheetViews>
  <sheetFormatPr defaultRowHeight="14.4" x14ac:dyDescent="0.3"/>
  <cols>
    <col min="1" max="1" width="12.6640625" style="3" customWidth="1"/>
    <col min="2" max="2" width="18.6640625" style="1" customWidth="1"/>
    <col min="3" max="3" width="17.6640625" style="1" customWidth="1"/>
    <col min="4" max="4" width="11.33203125" style="1" bestFit="1" customWidth="1"/>
    <col min="6" max="6" width="10.6640625" style="3" customWidth="1"/>
    <col min="7" max="9" width="13.6640625" style="1" customWidth="1"/>
  </cols>
  <sheetData>
    <row r="1" spans="1:7" ht="31.2" x14ac:dyDescent="0.6">
      <c r="A1" s="23" t="s">
        <v>22</v>
      </c>
    </row>
    <row r="3" spans="1:7" x14ac:dyDescent="0.3">
      <c r="B3" s="7"/>
      <c r="G3" s="7"/>
    </row>
    <row r="4" spans="1:7" x14ac:dyDescent="0.3">
      <c r="B4" s="7"/>
      <c r="G4" s="7"/>
    </row>
    <row r="5" spans="1:7" x14ac:dyDescent="0.3">
      <c r="B5" s="7"/>
      <c r="G5" s="7"/>
    </row>
    <row r="6" spans="1:7" x14ac:dyDescent="0.3">
      <c r="B6" s="7"/>
      <c r="G6" s="7"/>
    </row>
    <row r="7" spans="1:7" x14ac:dyDescent="0.3">
      <c r="B7" s="7"/>
      <c r="G7" s="7"/>
    </row>
    <row r="8" spans="1:7" x14ac:dyDescent="0.3">
      <c r="B8" s="7"/>
      <c r="G8" s="7"/>
    </row>
    <row r="14" spans="1:7" x14ac:dyDescent="0.3">
      <c r="A14" s="29" t="s">
        <v>25</v>
      </c>
    </row>
    <row r="16" spans="1:7" x14ac:dyDescent="0.3">
      <c r="F16" s="6" t="s">
        <v>5</v>
      </c>
    </row>
    <row r="17" spans="1:9" x14ac:dyDescent="0.3">
      <c r="F17" s="12"/>
      <c r="G17" s="12"/>
      <c r="H17" s="12"/>
      <c r="I17" s="12" t="s">
        <v>7</v>
      </c>
    </row>
    <row r="18" spans="1:9" x14ac:dyDescent="0.3">
      <c r="A18" s="6" t="s">
        <v>15</v>
      </c>
      <c r="F18" s="14"/>
      <c r="G18" s="14" t="s">
        <v>13</v>
      </c>
      <c r="H18" s="14"/>
      <c r="I18" s="14" t="s">
        <v>8</v>
      </c>
    </row>
    <row r="19" spans="1:9" x14ac:dyDescent="0.3">
      <c r="A19" s="4" t="s">
        <v>1</v>
      </c>
      <c r="B19" s="4" t="s">
        <v>2</v>
      </c>
      <c r="C19" s="4" t="s">
        <v>3</v>
      </c>
      <c r="D19" s="4" t="s">
        <v>4</v>
      </c>
      <c r="F19" s="13" t="s">
        <v>1</v>
      </c>
      <c r="G19" s="13" t="s">
        <v>14</v>
      </c>
      <c r="H19" s="13" t="s">
        <v>7</v>
      </c>
      <c r="I19" s="13" t="s">
        <v>9</v>
      </c>
    </row>
    <row r="20" spans="1:9" x14ac:dyDescent="0.3">
      <c r="A20" s="5">
        <v>45291</v>
      </c>
      <c r="B20" s="9">
        <v>928833395.93499994</v>
      </c>
      <c r="C20" s="8">
        <v>10001345952.620001</v>
      </c>
      <c r="D20" s="10" t="s">
        <v>32</v>
      </c>
      <c r="F20" s="5">
        <v>45293</v>
      </c>
      <c r="G20" s="30">
        <v>152188.30999999982</v>
      </c>
      <c r="H20" s="30">
        <v>149516.09000000003</v>
      </c>
      <c r="I20" s="30">
        <v>10587.000000000004</v>
      </c>
    </row>
    <row r="21" spans="1:9" x14ac:dyDescent="0.3">
      <c r="A21" s="5">
        <v>45322</v>
      </c>
      <c r="B21" s="9">
        <v>927715440.03219998</v>
      </c>
      <c r="C21" s="8">
        <v>9948139061.1900005</v>
      </c>
      <c r="D21" s="10" t="s">
        <v>33</v>
      </c>
      <c r="F21" s="5">
        <v>45323</v>
      </c>
      <c r="G21" s="30">
        <v>170504.45000000004</v>
      </c>
      <c r="H21" s="30">
        <v>242500.38000000032</v>
      </c>
      <c r="I21" s="30">
        <v>11247.000000000009</v>
      </c>
    </row>
    <row r="22" spans="1:9" x14ac:dyDescent="0.3">
      <c r="A22" s="5">
        <v>45351</v>
      </c>
      <c r="B22" s="9">
        <v>926904588.20570004</v>
      </c>
      <c r="C22" s="8">
        <v>10157018083.52</v>
      </c>
      <c r="D22" s="10">
        <v>10.957997000000001</v>
      </c>
      <c r="F22" s="5">
        <v>45352</v>
      </c>
      <c r="G22" s="30">
        <v>150871.25000000009</v>
      </c>
      <c r="H22" s="30">
        <v>65994.819999999978</v>
      </c>
      <c r="I22" s="30">
        <v>306150.7900000001</v>
      </c>
    </row>
    <row r="23" spans="1:9" x14ac:dyDescent="0.3">
      <c r="A23" s="5">
        <v>45382</v>
      </c>
      <c r="B23" s="9">
        <v>927613165.24160004</v>
      </c>
      <c r="C23" s="8">
        <v>10392539534.57</v>
      </c>
      <c r="D23" s="10">
        <v>11.203526999999999</v>
      </c>
      <c r="F23" s="5">
        <v>45383</v>
      </c>
      <c r="G23" s="30">
        <v>119564.95999999995</v>
      </c>
      <c r="H23" s="30">
        <v>100110.09999999996</v>
      </c>
      <c r="I23" s="30">
        <v>11905.000000000004</v>
      </c>
    </row>
    <row r="24" spans="1:9" x14ac:dyDescent="0.3">
      <c r="A24" s="5">
        <v>45412</v>
      </c>
      <c r="B24" s="9">
        <v>927817568.80929995</v>
      </c>
      <c r="C24" s="8">
        <v>10132317668.76</v>
      </c>
      <c r="D24" s="10">
        <v>10.920593</v>
      </c>
      <c r="F24" s="5">
        <v>45413</v>
      </c>
      <c r="G24" s="30">
        <v>115863.01000000002</v>
      </c>
      <c r="H24" s="30">
        <v>172826.39999999997</v>
      </c>
      <c r="I24" s="30">
        <v>226788.00000000006</v>
      </c>
    </row>
    <row r="25" spans="1:9" x14ac:dyDescent="0.3">
      <c r="A25" s="5">
        <v>45443</v>
      </c>
      <c r="B25" s="9">
        <v>927201825.20019996</v>
      </c>
      <c r="C25" s="8">
        <v>10411059430</v>
      </c>
      <c r="D25" s="10">
        <v>11.228472</v>
      </c>
      <c r="F25" s="5">
        <v>45446</v>
      </c>
      <c r="G25" s="30">
        <v>143378.41999999995</v>
      </c>
      <c r="H25" s="30">
        <v>65951.400000000038</v>
      </c>
      <c r="I25" s="30">
        <v>292315.1999999999</v>
      </c>
    </row>
    <row r="26" spans="1:9" x14ac:dyDescent="0.3">
      <c r="A26" s="5">
        <v>45473</v>
      </c>
      <c r="B26" s="9">
        <v>928988925.66320002</v>
      </c>
      <c r="C26" s="8">
        <v>10539772248.040001</v>
      </c>
      <c r="D26" s="10">
        <v>11.345423</v>
      </c>
      <c r="F26" s="5">
        <v>45474</v>
      </c>
      <c r="G26" s="40">
        <v>216040.69</v>
      </c>
      <c r="H26" s="40">
        <v>116577.84</v>
      </c>
      <c r="I26" s="40">
        <v>0</v>
      </c>
    </row>
    <row r="27" spans="1:9" x14ac:dyDescent="0.3">
      <c r="A27" s="5">
        <v>45504</v>
      </c>
      <c r="B27" s="37">
        <v>930927793.18499994</v>
      </c>
      <c r="C27" s="38">
        <v>10811476800.75</v>
      </c>
      <c r="D27" s="39">
        <v>11.613657999999999</v>
      </c>
      <c r="F27" s="5">
        <v>45505</v>
      </c>
      <c r="G27" s="40">
        <v>182984.92</v>
      </c>
      <c r="H27" s="40">
        <v>267961.78000000003</v>
      </c>
      <c r="I27" s="40">
        <v>704820</v>
      </c>
    </row>
    <row r="28" spans="1:9" x14ac:dyDescent="0.3">
      <c r="A28" s="5">
        <v>45535</v>
      </c>
      <c r="B28" s="37">
        <v>934877747.45009995</v>
      </c>
      <c r="C28" s="38">
        <v>11071051678.369995</v>
      </c>
      <c r="D28" s="39">
        <v>11.842245</v>
      </c>
      <c r="F28" s="5">
        <v>45537</v>
      </c>
      <c r="G28" s="40">
        <v>105061.06000000003</v>
      </c>
      <c r="H28" s="40">
        <v>89962.729999999952</v>
      </c>
      <c r="I28" s="40">
        <v>0</v>
      </c>
    </row>
    <row r="29" spans="1:9" x14ac:dyDescent="0.3">
      <c r="A29" s="5">
        <v>45565</v>
      </c>
      <c r="B29" s="37">
        <v>937918087.30330002</v>
      </c>
      <c r="C29" s="38" t="s">
        <v>37</v>
      </c>
      <c r="D29" s="39">
        <v>12.026403999999999</v>
      </c>
      <c r="F29" s="5">
        <v>45566</v>
      </c>
      <c r="G29" s="40">
        <v>134335.40000000005</v>
      </c>
      <c r="H29" s="40">
        <v>124736.7199999999</v>
      </c>
      <c r="I29" s="40">
        <v>0</v>
      </c>
    </row>
    <row r="30" spans="1:9" x14ac:dyDescent="0.3">
      <c r="A30" s="5">
        <v>45596</v>
      </c>
      <c r="B30" s="37">
        <v>1074052844.7297001</v>
      </c>
      <c r="C30" s="38">
        <v>12652277720.049999</v>
      </c>
      <c r="D30" s="39">
        <v>11.77994</v>
      </c>
      <c r="F30" s="5">
        <v>45597</v>
      </c>
      <c r="G30" s="40">
        <v>175670.39000000007</v>
      </c>
      <c r="H30" s="40">
        <v>196045.50000000006</v>
      </c>
      <c r="I30" s="40">
        <v>998712.47999999963</v>
      </c>
    </row>
    <row r="31" spans="1:9" x14ac:dyDescent="0.3">
      <c r="A31" s="5">
        <v>45626</v>
      </c>
      <c r="B31" s="37">
        <v>1071898314.4376</v>
      </c>
      <c r="C31" s="38">
        <v>12916261211.07</v>
      </c>
      <c r="D31" s="39">
        <v>12.049894</v>
      </c>
      <c r="F31" s="5">
        <v>45627</v>
      </c>
      <c r="G31" s="40">
        <v>120708</v>
      </c>
      <c r="H31" s="40">
        <v>172140.81</v>
      </c>
      <c r="I31" s="40">
        <v>0</v>
      </c>
    </row>
    <row r="32" spans="1:9" x14ac:dyDescent="0.3">
      <c r="A32" s="5">
        <v>45657</v>
      </c>
      <c r="B32" s="37">
        <v>1072143879.2261</v>
      </c>
      <c r="C32" s="38">
        <v>12651560987.440001</v>
      </c>
      <c r="D32" s="39">
        <v>11.800246</v>
      </c>
      <c r="F32" s="5"/>
      <c r="G32" s="40"/>
      <c r="H32" s="40"/>
      <c r="I32" s="40"/>
    </row>
    <row r="33" spans="6:11" x14ac:dyDescent="0.3">
      <c r="F33" s="5" t="s">
        <v>34</v>
      </c>
      <c r="G33" s="40">
        <f>SUM(G$20:G31)</f>
        <v>1787170.86</v>
      </c>
      <c r="H33" s="40">
        <f>SUM(H$20:H31)</f>
        <v>1764324.5700000003</v>
      </c>
      <c r="I33" s="40">
        <f>SUM(I$20:I31)</f>
        <v>2562525.4699999997</v>
      </c>
    </row>
    <row r="35" spans="6:11" x14ac:dyDescent="0.3">
      <c r="G35" s="3"/>
      <c r="H35" s="3"/>
      <c r="I35" s="3"/>
      <c r="J35" s="3"/>
      <c r="K35" s="3"/>
    </row>
  </sheetData>
  <phoneticPr fontId="4" type="noConversion"/>
  <hyperlinks>
    <hyperlink ref="A14" r:id="rId1" xr:uid="{A7E752D8-8D0A-410D-86EF-34B04E6F0A3C}"/>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444DF-0DCE-4AD6-B0B9-2B5A98236317}">
  <dimension ref="A1:O56"/>
  <sheetViews>
    <sheetView showGridLines="0" defaultGridColor="0" colorId="22" zoomScaleNormal="100" workbookViewId="0">
      <selection activeCell="B60" sqref="B60"/>
    </sheetView>
  </sheetViews>
  <sheetFormatPr defaultRowHeight="14.4" x14ac:dyDescent="0.3"/>
  <cols>
    <col min="1" max="1" width="12.6640625" style="3" customWidth="1"/>
    <col min="2" max="3" width="17.6640625" style="1" customWidth="1"/>
    <col min="4" max="4" width="11.33203125" style="1" bestFit="1" customWidth="1"/>
    <col min="6" max="6" width="10.6640625" style="3" customWidth="1"/>
    <col min="7" max="10" width="13.6640625" style="1" customWidth="1"/>
    <col min="12" max="12" width="10.6640625" style="3" customWidth="1"/>
    <col min="13" max="14" width="17.6640625" style="1" customWidth="1"/>
    <col min="15" max="15" width="11.109375" style="1" bestFit="1" customWidth="1"/>
  </cols>
  <sheetData>
    <row r="1" spans="1:12" ht="31.2" x14ac:dyDescent="0.6">
      <c r="A1" s="23" t="s">
        <v>22</v>
      </c>
    </row>
    <row r="3" spans="1:12" x14ac:dyDescent="0.3">
      <c r="B3" s="7"/>
      <c r="G3" s="7"/>
    </row>
    <row r="4" spans="1:12" x14ac:dyDescent="0.3">
      <c r="B4" s="7"/>
      <c r="G4" s="7"/>
    </row>
    <row r="5" spans="1:12" x14ac:dyDescent="0.3">
      <c r="B5" s="7"/>
      <c r="G5" s="7"/>
    </row>
    <row r="6" spans="1:12" x14ac:dyDescent="0.3">
      <c r="B6" s="7"/>
      <c r="G6" s="7"/>
    </row>
    <row r="7" spans="1:12" x14ac:dyDescent="0.3">
      <c r="B7" s="7"/>
      <c r="G7" s="7"/>
    </row>
    <row r="8" spans="1:12" x14ac:dyDescent="0.3">
      <c r="B8" s="7"/>
      <c r="G8" s="7"/>
    </row>
    <row r="14" spans="1:12" x14ac:dyDescent="0.3">
      <c r="A14" s="29" t="s">
        <v>25</v>
      </c>
    </row>
    <row r="16" spans="1:12" x14ac:dyDescent="0.3">
      <c r="A16" s="6" t="s">
        <v>15</v>
      </c>
      <c r="F16" s="6" t="s">
        <v>5</v>
      </c>
      <c r="L16" s="6" t="s">
        <v>16</v>
      </c>
    </row>
    <row r="17" spans="1:15" x14ac:dyDescent="0.3">
      <c r="A17" s="4" t="s">
        <v>1</v>
      </c>
      <c r="B17" s="4" t="s">
        <v>2</v>
      </c>
      <c r="C17" s="4" t="s">
        <v>3</v>
      </c>
      <c r="D17" s="4" t="s">
        <v>4</v>
      </c>
      <c r="F17" s="12"/>
      <c r="G17" s="12"/>
      <c r="H17" s="12"/>
      <c r="I17" s="12" t="s">
        <v>7</v>
      </c>
      <c r="J17" s="12" t="s">
        <v>10</v>
      </c>
      <c r="L17" s="4" t="s">
        <v>1</v>
      </c>
      <c r="M17" s="4" t="s">
        <v>2</v>
      </c>
      <c r="N17" s="4" t="s">
        <v>3</v>
      </c>
      <c r="O17" s="4" t="s">
        <v>4</v>
      </c>
    </row>
    <row r="18" spans="1:15" x14ac:dyDescent="0.3">
      <c r="A18" s="5">
        <v>44651</v>
      </c>
      <c r="B18" s="9">
        <v>20812829.7267</v>
      </c>
      <c r="C18" s="8">
        <v>216950030.00999999</v>
      </c>
      <c r="D18" s="10">
        <v>10.423859999999999</v>
      </c>
      <c r="F18" s="14"/>
      <c r="G18" s="14" t="s">
        <v>13</v>
      </c>
      <c r="H18" s="14"/>
      <c r="I18" s="14" t="s">
        <v>8</v>
      </c>
      <c r="J18" s="14" t="s">
        <v>11</v>
      </c>
      <c r="L18" s="5">
        <v>44651</v>
      </c>
      <c r="M18" s="9">
        <v>396935.2634</v>
      </c>
      <c r="N18" s="8">
        <v>3858196.02</v>
      </c>
      <c r="O18" s="10">
        <v>9.7199629999999999</v>
      </c>
    </row>
    <row r="19" spans="1:15" x14ac:dyDescent="0.3">
      <c r="A19" s="5">
        <v>44681</v>
      </c>
      <c r="B19" s="9">
        <v>62040042.875</v>
      </c>
      <c r="C19" s="8">
        <v>613887954.01999998</v>
      </c>
      <c r="D19" s="10">
        <v>9.8950279999999999</v>
      </c>
      <c r="F19" s="13" t="s">
        <v>1</v>
      </c>
      <c r="G19" s="13" t="s">
        <v>14</v>
      </c>
      <c r="H19" s="13" t="s">
        <v>7</v>
      </c>
      <c r="I19" s="13" t="s">
        <v>9</v>
      </c>
      <c r="J19" s="13" t="s">
        <v>12</v>
      </c>
      <c r="L19" s="5">
        <v>44681</v>
      </c>
      <c r="M19" s="9">
        <v>1919368.5696</v>
      </c>
      <c r="N19" s="8">
        <v>17961199.050000001</v>
      </c>
      <c r="O19" s="10">
        <v>9.3578690000000009</v>
      </c>
    </row>
    <row r="20" spans="1:15" x14ac:dyDescent="0.3">
      <c r="A20" s="5">
        <v>44712</v>
      </c>
      <c r="B20" s="9">
        <v>97666879.411799997</v>
      </c>
      <c r="C20" s="8">
        <v>969719416.85000002</v>
      </c>
      <c r="D20" s="10">
        <v>9.9288460000000001</v>
      </c>
      <c r="F20" s="11"/>
      <c r="G20" s="8"/>
      <c r="H20" s="8"/>
      <c r="I20" s="8"/>
      <c r="J20" s="8"/>
      <c r="L20" s="5">
        <v>44712</v>
      </c>
      <c r="M20" s="9">
        <v>849298.69059999997</v>
      </c>
      <c r="N20" s="8">
        <v>8016431.5800000001</v>
      </c>
      <c r="O20" s="10">
        <v>9.4388850000000009</v>
      </c>
    </row>
    <row r="21" spans="1:15" x14ac:dyDescent="0.3">
      <c r="A21" s="5">
        <v>44742</v>
      </c>
      <c r="B21" s="9">
        <v>172847336.24970001</v>
      </c>
      <c r="C21" s="8">
        <v>1615263271.1700001</v>
      </c>
      <c r="D21" s="10">
        <v>9.3450279999999992</v>
      </c>
      <c r="F21" s="5"/>
      <c r="G21" s="8"/>
      <c r="H21" s="8"/>
      <c r="I21" s="8"/>
      <c r="J21" s="8"/>
      <c r="L21" s="5">
        <v>44742</v>
      </c>
      <c r="M21" s="9">
        <v>48370974.2883</v>
      </c>
      <c r="N21" s="8">
        <v>429305077.22000003</v>
      </c>
      <c r="O21" s="10">
        <v>8.8752619999999993</v>
      </c>
    </row>
    <row r="22" spans="1:15" x14ac:dyDescent="0.3">
      <c r="A22" s="5">
        <v>44773</v>
      </c>
      <c r="B22" s="9">
        <v>262184314.96810001</v>
      </c>
      <c r="C22" s="8">
        <v>2562851174.2199998</v>
      </c>
      <c r="D22" s="10">
        <v>9.7749980000000001</v>
      </c>
      <c r="F22" s="5"/>
      <c r="G22" s="8"/>
      <c r="H22" s="8"/>
      <c r="I22" s="8"/>
      <c r="J22" s="8"/>
      <c r="L22" s="5">
        <v>44773</v>
      </c>
      <c r="M22" s="9">
        <v>29930467.6294</v>
      </c>
      <c r="N22" s="8">
        <v>273688744.72000003</v>
      </c>
      <c r="O22" s="10">
        <v>9.1441520000000001</v>
      </c>
    </row>
    <row r="23" spans="1:15" x14ac:dyDescent="0.3">
      <c r="A23" s="5">
        <v>44804</v>
      </c>
      <c r="B23" s="9">
        <v>421546935.28939998</v>
      </c>
      <c r="C23" s="8">
        <v>4011868798.5700002</v>
      </c>
      <c r="D23" s="10">
        <v>9.5170159999999999</v>
      </c>
      <c r="F23" s="5"/>
      <c r="G23" s="8"/>
      <c r="H23" s="8"/>
      <c r="I23" s="8"/>
      <c r="J23" s="8"/>
      <c r="L23" s="5">
        <v>44804</v>
      </c>
      <c r="M23" s="9">
        <v>36696114.0832</v>
      </c>
      <c r="N23" s="8">
        <v>319472215.50999999</v>
      </c>
      <c r="O23" s="10">
        <v>8.7058870000000006</v>
      </c>
    </row>
    <row r="24" spans="1:15" x14ac:dyDescent="0.3">
      <c r="A24" s="5">
        <v>44834</v>
      </c>
      <c r="B24" s="9">
        <v>590977924.77119994</v>
      </c>
      <c r="C24" s="8">
        <v>5250239389.7399998</v>
      </c>
      <c r="D24" s="10">
        <v>8.8839860000000002</v>
      </c>
      <c r="F24" s="5"/>
      <c r="G24" s="8"/>
      <c r="H24" s="8"/>
      <c r="I24" s="8"/>
      <c r="J24" s="8"/>
      <c r="L24" s="5">
        <v>44834</v>
      </c>
      <c r="M24" s="9">
        <v>55432248.938299999</v>
      </c>
      <c r="N24" s="8">
        <v>457977873.10000002</v>
      </c>
      <c r="O24" s="10">
        <v>8.2619389999999999</v>
      </c>
    </row>
    <row r="25" spans="1:15" x14ac:dyDescent="0.3">
      <c r="A25" s="5">
        <v>44865</v>
      </c>
      <c r="B25" s="9">
        <v>682843426.01689994</v>
      </c>
      <c r="C25" s="8">
        <v>6262246440.5100002</v>
      </c>
      <c r="D25" s="10">
        <v>9.1708379999999998</v>
      </c>
      <c r="F25" s="5"/>
      <c r="G25" s="8"/>
      <c r="H25" s="8"/>
      <c r="I25" s="8"/>
      <c r="J25" s="8"/>
      <c r="L25" s="5">
        <v>44865</v>
      </c>
      <c r="M25" s="9">
        <v>67610578.133200005</v>
      </c>
      <c r="N25" s="8">
        <v>573726123.98000002</v>
      </c>
      <c r="O25" s="10">
        <v>8.4857449999999996</v>
      </c>
    </row>
    <row r="26" spans="1:15" x14ac:dyDescent="0.3">
      <c r="A26" s="5">
        <v>44895</v>
      </c>
      <c r="B26" s="9">
        <v>768485826.27289999</v>
      </c>
      <c r="C26" s="8">
        <v>7431119019.8800001</v>
      </c>
      <c r="D26" s="10">
        <v>9.6698190000000004</v>
      </c>
      <c r="F26" s="5"/>
      <c r="G26" s="8"/>
      <c r="H26" s="8"/>
      <c r="I26" s="8"/>
      <c r="J26" s="8"/>
      <c r="L26" s="5">
        <v>44895</v>
      </c>
      <c r="M26" s="9">
        <v>29710144.9311</v>
      </c>
      <c r="N26" s="8">
        <v>266800854.28999999</v>
      </c>
      <c r="O26" s="10">
        <v>8.9801260000000003</v>
      </c>
    </row>
    <row r="27" spans="1:15" x14ac:dyDescent="0.3">
      <c r="A27" s="5">
        <v>44926</v>
      </c>
      <c r="B27" s="9">
        <v>856733925.23829997</v>
      </c>
      <c r="C27" s="8">
        <v>8125140319.9099998</v>
      </c>
      <c r="D27" s="10">
        <v>9.4838550000000001</v>
      </c>
      <c r="F27" s="5">
        <v>44929</v>
      </c>
      <c r="G27" s="30">
        <v>77242.5</v>
      </c>
      <c r="H27" s="30">
        <v>36049.999999999956</v>
      </c>
      <c r="I27" s="30">
        <v>8626.8599999999988</v>
      </c>
      <c r="J27" s="30">
        <v>1024385.8300000003</v>
      </c>
      <c r="L27" s="5">
        <v>44926</v>
      </c>
      <c r="M27" s="9">
        <v>32141389.359099999</v>
      </c>
      <c r="N27" s="8">
        <v>280635590.87</v>
      </c>
      <c r="O27" s="10">
        <v>8.7312840000000005</v>
      </c>
    </row>
    <row r="28" spans="1:15" x14ac:dyDescent="0.3">
      <c r="A28" s="5">
        <v>44957</v>
      </c>
      <c r="B28" s="9">
        <v>892396056.49080002</v>
      </c>
      <c r="C28" s="8">
        <v>8902795782.9500008</v>
      </c>
      <c r="D28" s="10">
        <v>9.9762830000000005</v>
      </c>
      <c r="F28" s="5">
        <v>44958</v>
      </c>
      <c r="G28" s="30">
        <v>198410.46000000002</v>
      </c>
      <c r="H28" s="30">
        <v>163186.9999999998</v>
      </c>
      <c r="I28" s="30">
        <v>13699</v>
      </c>
      <c r="J28" s="30">
        <v>0</v>
      </c>
      <c r="L28" s="5">
        <v>44957</v>
      </c>
      <c r="M28" s="9">
        <v>4248580.3945000004</v>
      </c>
      <c r="N28" s="8">
        <v>38666678.200000003</v>
      </c>
      <c r="O28" s="10">
        <v>9.1010819999999999</v>
      </c>
    </row>
    <row r="29" spans="1:15" x14ac:dyDescent="0.3">
      <c r="A29" s="5">
        <v>44985</v>
      </c>
      <c r="B29" s="9">
        <v>906219748.58000004</v>
      </c>
      <c r="C29" s="8">
        <v>8839352289.4300003</v>
      </c>
      <c r="D29" s="10">
        <v>9.7540940000000003</v>
      </c>
      <c r="F29" s="5">
        <v>44986</v>
      </c>
      <c r="G29" s="30">
        <v>76805.279999999999</v>
      </c>
      <c r="H29" s="30">
        <v>1504557.83</v>
      </c>
      <c r="I29" s="30">
        <v>2364.87</v>
      </c>
      <c r="J29" s="30">
        <v>0</v>
      </c>
      <c r="L29" s="5">
        <v>44985</v>
      </c>
      <c r="M29" s="9">
        <v>1904118.9472000001</v>
      </c>
      <c r="N29" s="8">
        <v>16847371.640000001</v>
      </c>
      <c r="O29" s="10">
        <v>8.8478569999999994</v>
      </c>
    </row>
    <row r="30" spans="1:15" x14ac:dyDescent="0.3">
      <c r="A30" s="5">
        <v>45016</v>
      </c>
      <c r="B30" s="9">
        <v>908734462.42040002</v>
      </c>
      <c r="C30" s="8">
        <v>8985809087.6399994</v>
      </c>
      <c r="D30" s="10">
        <v>9.8882670000000008</v>
      </c>
      <c r="F30" s="5">
        <v>45019</v>
      </c>
      <c r="G30" s="30">
        <v>232153.78</v>
      </c>
      <c r="H30" s="30">
        <v>0</v>
      </c>
      <c r="I30" s="30">
        <v>291034.59999999998</v>
      </c>
      <c r="J30" s="32">
        <v>5709899.4000000004</v>
      </c>
      <c r="L30" s="5">
        <v>45016</v>
      </c>
      <c r="M30" s="9">
        <v>3454059.2653999999</v>
      </c>
      <c r="N30" s="8">
        <v>31110292.050000001</v>
      </c>
      <c r="O30" s="10">
        <v>9.0068780000000004</v>
      </c>
    </row>
    <row r="31" spans="1:15" x14ac:dyDescent="0.3">
      <c r="A31" s="5">
        <v>45046</v>
      </c>
      <c r="B31" s="9">
        <v>913722260.0869</v>
      </c>
      <c r="C31" s="8">
        <v>9109881517.3500004</v>
      </c>
      <c r="D31" s="10">
        <v>9.9700769999999999</v>
      </c>
      <c r="F31" s="5">
        <v>45047</v>
      </c>
      <c r="G31" s="30">
        <v>124549.65</v>
      </c>
      <c r="H31" s="30">
        <v>199232.58</v>
      </c>
      <c r="I31" s="31">
        <v>10346.450000000001</v>
      </c>
      <c r="J31" s="33" t="s">
        <v>27</v>
      </c>
      <c r="L31" s="5">
        <v>45046</v>
      </c>
      <c r="M31" s="9">
        <v>4077733.7880000002</v>
      </c>
      <c r="N31" s="8">
        <v>37000689.350000001</v>
      </c>
      <c r="O31" s="10">
        <v>9.073836</v>
      </c>
    </row>
    <row r="32" spans="1:15" x14ac:dyDescent="0.3">
      <c r="A32" s="5">
        <v>45077</v>
      </c>
      <c r="B32" s="9">
        <v>921805511.59889996</v>
      </c>
      <c r="C32" s="8">
        <v>9067690719.1499996</v>
      </c>
      <c r="D32" s="10">
        <v>9.836881</v>
      </c>
      <c r="F32" s="5">
        <v>45078</v>
      </c>
      <c r="G32" s="30">
        <v>189246.62</v>
      </c>
      <c r="H32" s="30">
        <v>262782.82000000024</v>
      </c>
      <c r="I32" s="31">
        <v>251367.47999999995</v>
      </c>
      <c r="J32" s="34" t="s">
        <v>28</v>
      </c>
      <c r="L32" s="5">
        <v>45077</v>
      </c>
      <c r="M32" s="28">
        <v>0</v>
      </c>
      <c r="N32" s="28">
        <v>0</v>
      </c>
      <c r="O32" s="10">
        <v>8.9196709999999992</v>
      </c>
    </row>
    <row r="33" spans="1:15" x14ac:dyDescent="0.3">
      <c r="A33" s="5">
        <v>45107</v>
      </c>
      <c r="B33" s="9">
        <v>924815813.94270003</v>
      </c>
      <c r="C33" s="8">
        <v>9387424024.2999992</v>
      </c>
      <c r="D33" s="10">
        <v>10.150588000000001</v>
      </c>
      <c r="F33" s="5">
        <v>45110</v>
      </c>
      <c r="G33" s="30">
        <v>228922.03000000012</v>
      </c>
      <c r="H33" s="30">
        <v>64354.160000000054</v>
      </c>
      <c r="I33" s="30">
        <v>176392.97000000003</v>
      </c>
      <c r="J33" s="35"/>
      <c r="L33" s="15" t="s">
        <v>23</v>
      </c>
      <c r="M33" s="25"/>
      <c r="N33" s="26"/>
      <c r="O33" s="27"/>
    </row>
    <row r="34" spans="1:15" x14ac:dyDescent="0.3">
      <c r="A34" s="5">
        <v>45138</v>
      </c>
      <c r="B34" s="9">
        <v>926121919.12290001</v>
      </c>
      <c r="C34" s="8">
        <v>9641962786.8500004</v>
      </c>
      <c r="D34" s="10">
        <v>10.411116</v>
      </c>
      <c r="F34" s="5">
        <v>45139</v>
      </c>
      <c r="G34" s="30">
        <v>178643.72</v>
      </c>
      <c r="H34" s="30">
        <v>290338.46999999991</v>
      </c>
      <c r="I34" s="30">
        <v>94462.500000000073</v>
      </c>
      <c r="J34" s="36"/>
      <c r="L34" s="15" t="s">
        <v>24</v>
      </c>
    </row>
    <row r="35" spans="1:15" x14ac:dyDescent="0.3">
      <c r="A35" s="5">
        <v>45169</v>
      </c>
      <c r="B35" s="9">
        <v>926363910.04009998</v>
      </c>
      <c r="C35" s="8">
        <v>9449456844.6100006</v>
      </c>
      <c r="D35" s="10" t="s">
        <v>26</v>
      </c>
      <c r="F35" s="5">
        <v>45170</v>
      </c>
      <c r="G35" s="30">
        <v>166634.99000000005</v>
      </c>
      <c r="H35" s="30">
        <v>182149.75</v>
      </c>
      <c r="I35" s="30">
        <v>10097.25</v>
      </c>
      <c r="J35" s="36"/>
      <c r="L35" s="15"/>
    </row>
    <row r="36" spans="1:15" x14ac:dyDescent="0.3">
      <c r="A36" s="5">
        <v>45199</v>
      </c>
      <c r="B36" s="9">
        <v>928684585.18169999</v>
      </c>
      <c r="C36" s="8">
        <v>9196231782.3999996</v>
      </c>
      <c r="D36" s="10" t="s">
        <v>29</v>
      </c>
      <c r="F36" s="5">
        <v>45202</v>
      </c>
      <c r="G36" s="30">
        <v>225060.79000000004</v>
      </c>
      <c r="H36" s="30">
        <v>98441.65</v>
      </c>
      <c r="I36" s="30">
        <v>9855.9999999999945</v>
      </c>
      <c r="J36" s="36"/>
      <c r="L36" s="15"/>
    </row>
    <row r="37" spans="1:15" x14ac:dyDescent="0.3">
      <c r="A37" s="5">
        <v>45230</v>
      </c>
      <c r="B37" s="9">
        <v>928197255.70539999</v>
      </c>
      <c r="C37" s="8">
        <v>8962246422.1100006</v>
      </c>
      <c r="D37" s="10" t="s">
        <v>30</v>
      </c>
      <c r="F37" s="5">
        <v>45231</v>
      </c>
      <c r="G37" s="30">
        <v>116491.68000000005</v>
      </c>
      <c r="H37" s="30">
        <v>224532.52</v>
      </c>
      <c r="I37" s="30">
        <v>0</v>
      </c>
      <c r="J37" s="36"/>
      <c r="K37" s="2"/>
    </row>
    <row r="38" spans="1:15" x14ac:dyDescent="0.3">
      <c r="A38" s="5">
        <v>45260</v>
      </c>
      <c r="B38" s="9">
        <v>926270562.21060002</v>
      </c>
      <c r="C38" s="8">
        <v>9533282658.8700008</v>
      </c>
      <c r="D38" s="10" t="s">
        <v>31</v>
      </c>
      <c r="F38" s="5">
        <v>45261</v>
      </c>
      <c r="G38" s="30">
        <v>250855.13000000009</v>
      </c>
      <c r="H38" s="30">
        <v>116173.12</v>
      </c>
      <c r="I38" s="30">
        <v>305069.57999999967</v>
      </c>
      <c r="J38" s="36"/>
      <c r="K38" s="2"/>
    </row>
    <row r="39" spans="1:15" x14ac:dyDescent="0.3">
      <c r="A39" s="5">
        <v>45291</v>
      </c>
      <c r="B39" s="9">
        <v>928833395.93499994</v>
      </c>
      <c r="C39" s="8">
        <v>10001345952.620001</v>
      </c>
      <c r="D39" s="10" t="s">
        <v>32</v>
      </c>
      <c r="F39" s="5">
        <v>45293</v>
      </c>
      <c r="G39" s="30">
        <v>152188.30999999982</v>
      </c>
      <c r="H39" s="30">
        <v>149516.09000000003</v>
      </c>
      <c r="I39" s="30">
        <v>10587.000000000004</v>
      </c>
      <c r="J39" s="36"/>
      <c r="K39" s="2"/>
    </row>
    <row r="40" spans="1:15" x14ac:dyDescent="0.3">
      <c r="A40" s="5">
        <v>45322</v>
      </c>
      <c r="B40" s="9">
        <v>927715440.03219998</v>
      </c>
      <c r="C40" s="8">
        <v>9948139061.1900005</v>
      </c>
      <c r="D40" s="10" t="s">
        <v>33</v>
      </c>
      <c r="F40" s="5">
        <v>45323</v>
      </c>
      <c r="G40" s="30">
        <v>170504.45000000004</v>
      </c>
      <c r="H40" s="30">
        <v>242500.38000000032</v>
      </c>
      <c r="I40" s="30">
        <v>11247.000000000009</v>
      </c>
      <c r="J40" s="36"/>
      <c r="K40" s="3"/>
    </row>
    <row r="41" spans="1:15" x14ac:dyDescent="0.3">
      <c r="A41" s="5">
        <v>45351</v>
      </c>
      <c r="B41" s="9">
        <v>926904588.20570004</v>
      </c>
      <c r="C41" s="8">
        <v>10157018083.52</v>
      </c>
      <c r="D41" s="10">
        <v>10.957997000000001</v>
      </c>
      <c r="F41" s="5">
        <v>45352</v>
      </c>
      <c r="G41" s="30">
        <v>150871.25000000009</v>
      </c>
      <c r="H41" s="30">
        <v>65994.819999999978</v>
      </c>
      <c r="I41" s="30">
        <v>306150.7900000001</v>
      </c>
      <c r="J41" s="36"/>
      <c r="K41" s="3"/>
    </row>
    <row r="42" spans="1:15" x14ac:dyDescent="0.3">
      <c r="A42" s="5">
        <v>45382</v>
      </c>
      <c r="B42" s="9">
        <v>927613165.24160004</v>
      </c>
      <c r="C42" s="8">
        <v>10392539534.57</v>
      </c>
      <c r="D42" s="10">
        <v>11.203526999999999</v>
      </c>
      <c r="F42" s="5">
        <v>45383</v>
      </c>
      <c r="G42" s="30">
        <v>119564.95999999995</v>
      </c>
      <c r="H42" s="30">
        <v>100110.09999999996</v>
      </c>
      <c r="I42" s="30">
        <v>11905.000000000004</v>
      </c>
      <c r="J42" s="36"/>
      <c r="K42" s="3"/>
    </row>
    <row r="43" spans="1:15" x14ac:dyDescent="0.3">
      <c r="A43" s="5">
        <v>45412</v>
      </c>
      <c r="B43" s="9">
        <v>927817568.80929995</v>
      </c>
      <c r="C43" s="8">
        <v>10132317668.76</v>
      </c>
      <c r="D43" s="10">
        <v>10.920593</v>
      </c>
      <c r="F43" s="5">
        <v>45413</v>
      </c>
      <c r="G43" s="30">
        <v>115863.01000000002</v>
      </c>
      <c r="H43" s="30">
        <v>172826.39999999997</v>
      </c>
      <c r="I43" s="30">
        <v>226788.00000000006</v>
      </c>
      <c r="J43" s="36"/>
      <c r="K43" s="3"/>
    </row>
    <row r="44" spans="1:15" x14ac:dyDescent="0.3">
      <c r="A44" s="5">
        <v>45443</v>
      </c>
      <c r="B44" s="9">
        <v>927201825.20019996</v>
      </c>
      <c r="C44" s="8">
        <v>10411059430</v>
      </c>
      <c r="D44" s="10">
        <v>11.228472</v>
      </c>
      <c r="F44" s="5">
        <v>45446</v>
      </c>
      <c r="G44" s="30">
        <v>143378.41999999995</v>
      </c>
      <c r="H44" s="30">
        <v>65951.400000000038</v>
      </c>
      <c r="I44" s="30">
        <v>292315.1999999999</v>
      </c>
      <c r="J44" s="36"/>
      <c r="K44" s="3"/>
    </row>
    <row r="45" spans="1:15" x14ac:dyDescent="0.3">
      <c r="A45" s="5">
        <v>45473</v>
      </c>
      <c r="B45" s="9">
        <v>928988925.66320002</v>
      </c>
      <c r="C45" s="8">
        <v>10539772248.040001</v>
      </c>
      <c r="D45" s="10">
        <v>11.345423</v>
      </c>
      <c r="F45" s="5">
        <v>45474</v>
      </c>
      <c r="G45" s="40">
        <v>216040.69</v>
      </c>
      <c r="H45" s="40">
        <v>116577.84</v>
      </c>
      <c r="I45" s="40">
        <v>0</v>
      </c>
      <c r="J45" s="36"/>
      <c r="K45" s="3"/>
    </row>
    <row r="46" spans="1:15" x14ac:dyDescent="0.3">
      <c r="A46" s="5">
        <v>45504</v>
      </c>
      <c r="B46" s="37">
        <v>930927793.18499994</v>
      </c>
      <c r="C46" s="38">
        <v>10811476800.75</v>
      </c>
      <c r="D46" s="39">
        <v>11.613657999999999</v>
      </c>
      <c r="F46" s="5">
        <v>45505</v>
      </c>
      <c r="G46" s="40">
        <v>182984.92</v>
      </c>
      <c r="H46" s="40">
        <v>267961.78000000003</v>
      </c>
      <c r="I46" s="40">
        <v>704820</v>
      </c>
      <c r="J46" s="36"/>
      <c r="K46" s="3"/>
    </row>
    <row r="47" spans="1:15" x14ac:dyDescent="0.3">
      <c r="A47" s="5">
        <v>45535</v>
      </c>
      <c r="B47" s="37">
        <v>934877747.45009995</v>
      </c>
      <c r="C47" s="38">
        <v>11071051678.369995</v>
      </c>
      <c r="D47" s="39">
        <v>11.842245</v>
      </c>
      <c r="F47" s="5">
        <v>45537</v>
      </c>
      <c r="G47" s="40">
        <v>105061.06000000003</v>
      </c>
      <c r="H47" s="40">
        <v>89962.729999999952</v>
      </c>
      <c r="I47" s="40">
        <v>0</v>
      </c>
      <c r="J47" s="36"/>
      <c r="K47" s="3"/>
    </row>
    <row r="48" spans="1:15" x14ac:dyDescent="0.3">
      <c r="A48" s="5">
        <v>45565</v>
      </c>
      <c r="B48" s="37">
        <v>937918087.30330002</v>
      </c>
      <c r="C48" s="38" t="s">
        <v>37</v>
      </c>
      <c r="D48" s="39">
        <v>12.026403999999999</v>
      </c>
      <c r="F48" s="5" t="s">
        <v>34</v>
      </c>
      <c r="G48" s="40">
        <f>SUM(G$39:G47)</f>
        <v>1356457.0699999998</v>
      </c>
      <c r="H48" s="40">
        <f>SUM(H$39:H47)</f>
        <v>1271401.5400000003</v>
      </c>
      <c r="I48" s="40">
        <f>SUM(I$39:I47)</f>
        <v>1563812.99</v>
      </c>
      <c r="J48" s="41"/>
      <c r="K48" s="3"/>
    </row>
    <row r="49" spans="1:10" x14ac:dyDescent="0.3">
      <c r="A49" s="2"/>
      <c r="B49" s="7"/>
      <c r="D49" s="42"/>
      <c r="F49" s="2"/>
      <c r="G49" s="2"/>
      <c r="H49" s="2"/>
      <c r="I49" s="2"/>
      <c r="J49" s="2"/>
    </row>
    <row r="50" spans="1:10" x14ac:dyDescent="0.3">
      <c r="A50" s="24" t="s">
        <v>35</v>
      </c>
      <c r="B50" s="7"/>
      <c r="F50" s="2"/>
      <c r="G50" s="7"/>
      <c r="H50" s="7"/>
      <c r="I50" s="7"/>
    </row>
    <row r="51" spans="1:10" x14ac:dyDescent="0.3">
      <c r="A51" s="16"/>
      <c r="B51" s="4" t="s">
        <v>2</v>
      </c>
      <c r="C51" s="4" t="s">
        <v>3</v>
      </c>
      <c r="D51" s="4" t="s">
        <v>4</v>
      </c>
      <c r="E51" s="16"/>
      <c r="F51" s="4" t="s">
        <v>1</v>
      </c>
      <c r="G51" s="21" t="s">
        <v>6</v>
      </c>
      <c r="H51" s="21" t="s">
        <v>7</v>
      </c>
      <c r="I51" s="4" t="s">
        <v>19</v>
      </c>
      <c r="J51" s="4" t="s">
        <v>20</v>
      </c>
    </row>
    <row r="52" spans="1:10" x14ac:dyDescent="0.3">
      <c r="A52" s="16" t="s">
        <v>0</v>
      </c>
      <c r="B52" s="17">
        <f>+B30</f>
        <v>908734462.42040002</v>
      </c>
      <c r="C52" s="17">
        <v>8985809087.6399994</v>
      </c>
      <c r="D52" s="19">
        <f>+D30</f>
        <v>9.8882670000000008</v>
      </c>
      <c r="E52" s="16"/>
      <c r="F52" s="5">
        <f>+F30</f>
        <v>45019</v>
      </c>
      <c r="G52" s="8">
        <f>+G30</f>
        <v>232153.78</v>
      </c>
      <c r="H52" s="8">
        <f>+H30</f>
        <v>0</v>
      </c>
      <c r="I52" s="8">
        <f>+I30</f>
        <v>291034.59999999998</v>
      </c>
      <c r="J52" s="8">
        <f>+J30</f>
        <v>5709899.4000000004</v>
      </c>
    </row>
    <row r="53" spans="1:10" x14ac:dyDescent="0.3">
      <c r="A53" s="16" t="s">
        <v>36</v>
      </c>
      <c r="B53" s="17">
        <v>351159.61700000003</v>
      </c>
      <c r="C53" s="17">
        <v>3472360.08</v>
      </c>
      <c r="D53" s="19">
        <v>9.8882670000000008</v>
      </c>
      <c r="E53" s="16"/>
      <c r="F53" s="5"/>
      <c r="G53" s="8">
        <v>89.71</v>
      </c>
      <c r="H53" s="8"/>
      <c r="I53" s="8">
        <v>112.46</v>
      </c>
      <c r="J53" s="8">
        <v>2206.46</v>
      </c>
    </row>
    <row r="54" spans="1:10" x14ac:dyDescent="0.3">
      <c r="A54" s="16" t="s">
        <v>17</v>
      </c>
      <c r="B54" s="18">
        <f>+B53/B52</f>
        <v>3.8642709341592691E-4</v>
      </c>
      <c r="C54" s="18">
        <f>+C53/C52</f>
        <v>3.8642709255599911E-4</v>
      </c>
      <c r="D54" s="20" t="s">
        <v>18</v>
      </c>
      <c r="E54" s="16"/>
      <c r="F54" s="18"/>
      <c r="G54" s="22">
        <f>IFERROR(G53/G52,0)</f>
        <v>3.8642489474002964E-4</v>
      </c>
      <c r="H54" s="22">
        <f>IFERROR(H53/H52,0)</f>
        <v>0</v>
      </c>
      <c r="I54" s="22">
        <f t="shared" ref="I54:J54" si="0">IFERROR(I53/I52,0)</f>
        <v>3.8641453627850437E-4</v>
      </c>
      <c r="J54" s="22">
        <f t="shared" si="0"/>
        <v>3.8642712339205136E-4</v>
      </c>
    </row>
    <row r="55" spans="1:10" x14ac:dyDescent="0.3">
      <c r="A55" s="15" t="s">
        <v>21</v>
      </c>
      <c r="B55" s="7"/>
      <c r="F55" s="2"/>
      <c r="G55" s="7"/>
    </row>
    <row r="56" spans="1:10" x14ac:dyDescent="0.3">
      <c r="B56" s="3"/>
      <c r="C56" s="3"/>
      <c r="D56" s="3"/>
      <c r="E56" s="3"/>
    </row>
  </sheetData>
  <hyperlinks>
    <hyperlink ref="A14" r:id="rId1" xr:uid="{2C786CE3-2091-4635-A4D4-24174C69448E}"/>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A55FFFC9D384E41853487DD6573D9A9" ma:contentTypeVersion="15" ma:contentTypeDescription="Create a new document." ma:contentTypeScope="" ma:versionID="0a4fe62b72cc63eface702554eb6c79e">
  <xsd:schema xmlns:xsd="http://www.w3.org/2001/XMLSchema" xmlns:xs="http://www.w3.org/2001/XMLSchema" xmlns:p="http://schemas.microsoft.com/office/2006/metadata/properties" xmlns:ns2="e9453180-10b4-40b5-8911-5dd21c9879a3" xmlns:ns3="aa73bb71-a334-4f5c-b65f-05993128c900" targetNamespace="http://schemas.microsoft.com/office/2006/metadata/properties" ma:root="true" ma:fieldsID="93ad603f842fdd3cc746e18db9efaa97" ns2:_="" ns3:_="">
    <xsd:import namespace="e9453180-10b4-40b5-8911-5dd21c9879a3"/>
    <xsd:import namespace="aa73bb71-a334-4f5c-b65f-05993128c90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453180-10b4-40b5-8911-5dd21c9879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b68548cd-cb9c-4d42-ae2d-249dfe4f4c7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a73bb71-a334-4f5c-b65f-05993128c90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1c524050-390b-4eda-ae7a-8803a400eeb7}" ma:internalName="TaxCatchAll" ma:showField="CatchAllData" ma:web="aa73bb71-a334-4f5c-b65f-05993128c90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9453180-10b4-40b5-8911-5dd21c9879a3">
      <Terms xmlns="http://schemas.microsoft.com/office/infopath/2007/PartnerControls"/>
    </lcf76f155ced4ddcb4097134ff3c332f>
    <TaxCatchAll xmlns="aa73bb71-a334-4f5c-b65f-05993128c900" xsi:nil="true"/>
  </documentManagement>
</p:properties>
</file>

<file path=customXml/itemProps1.xml><?xml version="1.0" encoding="utf-8"?>
<ds:datastoreItem xmlns:ds="http://schemas.openxmlformats.org/officeDocument/2006/customXml" ds:itemID="{986C1420-DE98-46DF-AD98-09520B4EB4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453180-10b4-40b5-8911-5dd21c9879a3"/>
    <ds:schemaRef ds:uri="aa73bb71-a334-4f5c-b65f-05993128c9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63B7BA6-DB1B-41F0-966E-D0EA17914721}">
  <ds:schemaRefs>
    <ds:schemaRef ds:uri="http://schemas.microsoft.com/sharepoint/v3/contenttype/forms"/>
  </ds:schemaRefs>
</ds:datastoreItem>
</file>

<file path=customXml/itemProps3.xml><?xml version="1.0" encoding="utf-8"?>
<ds:datastoreItem xmlns:ds="http://schemas.openxmlformats.org/officeDocument/2006/customXml" ds:itemID="{4D84F304-9B97-4FA4-8978-5DC4DAA792C0}">
  <ds:schemaRefs>
    <ds:schemaRef ds:uri="http://schemas.microsoft.com/office/2006/metadata/properties"/>
    <ds:schemaRef ds:uri="http://schemas.microsoft.com/office/infopath/2007/PartnerControls"/>
    <ds:schemaRef ds:uri="e9453180-10b4-40b5-8911-5dd21c9879a3"/>
    <ds:schemaRef ds:uri="aa73bb71-a334-4f5c-b65f-05993128c90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2025</vt:lpstr>
      <vt:lpstr>2024</vt:lpstr>
      <vt:lpstr>older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Kent Custer</dc:creator>
  <cp:lastModifiedBy>Kent Custer</cp:lastModifiedBy>
  <dcterms:created xsi:type="dcterms:W3CDTF">2022-08-13T18:59:25Z</dcterms:created>
  <dcterms:modified xsi:type="dcterms:W3CDTF">2025-02-08T14:10:14Z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0x0101006A55FFFC9D384E41853487DD6573D9A9</vt:lpwstr>
  </property>
  <property fmtid="{D5CDD505-2E9C-101B-9397-08002B2CF9AE}" pid="3" name="MediaServiceImageTags">
    <vt:lpwstr/>
  </property>
</Properties>
</file>